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ssekladde" sheetId="1" state="visible" r:id="rId1"/>
    <sheet xmlns:r="http://schemas.openxmlformats.org/officeDocument/2006/relationships" name="Kontoplan" sheetId="2" state="visible" r:id="rId2"/>
    <sheet xmlns:r="http://schemas.openxmlformats.org/officeDocument/2006/relationships" name="Oversigt" sheetId="3" state="visible" r:id="rId3"/>
    <sheet xmlns:r="http://schemas.openxmlformats.org/officeDocument/2006/relationships" name="Vejledni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.##0,00 &quot;kr.&quot;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  <font>
      <name val="Calibri"/>
      <b val="1"/>
      <color rgb="00DC2626"/>
      <sz val="10"/>
    </font>
    <font>
      <name val="Calibri"/>
      <b val="1"/>
      <color rgb="001E293B"/>
      <sz val="10"/>
    </font>
    <font>
      <name val="Calibri"/>
      <b val="1"/>
      <color rgb="00C8102E"/>
      <sz val="10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DBEAFE"/>
      </patternFill>
    </fill>
    <fill>
      <patternFill patternType="solid">
        <fgColor rgb="00FEE2E2"/>
      </patternFill>
    </fill>
    <fill>
      <patternFill patternType="solid">
        <fgColor rgb="00C8102E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/>
    </xf>
    <xf numFmtId="164" fontId="3" fillId="5" borderId="1" applyAlignment="1" pivotButton="0" quotePrefix="0" xfId="0">
      <alignment horizontal="right" vertical="center"/>
    </xf>
    <xf numFmtId="9" fontId="3" fillId="4" borderId="1" applyAlignment="1" pivotButton="0" quotePrefix="0" xfId="0">
      <alignment horizontal="center" vertical="center"/>
    </xf>
    <xf numFmtId="164" fontId="3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/>
    </xf>
    <xf numFmtId="9" fontId="3" fillId="6" borderId="1" applyAlignment="1" pivotButton="0" quotePrefix="0" xfId="0">
      <alignment horizontal="center" vertical="center"/>
    </xf>
    <xf numFmtId="164" fontId="3" fillId="6" borderId="1" applyAlignment="1" pivotButton="0" quotePrefix="0" xfId="0">
      <alignment horizontal="right" vertical="center"/>
    </xf>
    <xf numFmtId="0" fontId="5" fillId="2" borderId="1" applyAlignment="1" pivotButton="0" quotePrefix="0" xfId="0">
      <alignment horizontal="right" vertical="center"/>
    </xf>
    <xf numFmtId="164" fontId="4" fillId="7" borderId="1" applyAlignment="1" pivotButton="0" quotePrefix="0" xfId="0">
      <alignment horizontal="right" vertical="center"/>
    </xf>
    <xf numFmtId="164" fontId="6" fillId="8" borderId="1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right" vertical="center"/>
    </xf>
    <xf numFmtId="0" fontId="4" fillId="6" borderId="1" applyAlignment="1" pivotButton="0" quotePrefix="0" xfId="0">
      <alignment horizontal="left" vertical="center"/>
    </xf>
    <xf numFmtId="0" fontId="7" fillId="7" borderId="1" applyAlignment="1" pivotButton="0" quotePrefix="0" xfId="0">
      <alignment horizontal="right" vertical="center"/>
    </xf>
    <xf numFmtId="0" fontId="0" fillId="0" borderId="1" pivotButton="0" quotePrefix="0" xfId="0"/>
    <xf numFmtId="0" fontId="5" fillId="3" borderId="1" pivotButton="0" quotePrefix="0" xfId="0"/>
    <xf numFmtId="0" fontId="2" fillId="9" borderId="1" applyAlignment="1" pivotButton="0" quotePrefix="0" xfId="0">
      <alignment horizontal="left" vertical="center"/>
    </xf>
    <xf numFmtId="0" fontId="8" fillId="6" borderId="1" applyAlignment="1" pivotButton="0" quotePrefix="0" xfId="0">
      <alignment horizontal="center" vertical="center"/>
    </xf>
    <xf numFmtId="0" fontId="3" fillId="6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ill>
        <patternFill patternType="solid">
          <fgColor rgb="00DCFCE7"/>
        </patternFill>
      </fill>
    </dxf>
    <dxf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Debet og Kredit pr. Konto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'Oversigt'!B12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'Oversigt'!$A$13:$A$21</f>
            </numRef>
          </cat>
          <val>
            <numRef>
              <f>'Oversigt'!$B$13:$B$21</f>
            </numRef>
          </val>
        </ser>
        <ser>
          <idx val="1"/>
          <order val="1"/>
          <tx>
            <strRef>
              <f>'Oversigt'!D12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'Oversigt'!$A$13:$A$21</f>
            </numRef>
          </cat>
          <val>
            <numRef>
              <f>'Oversigt'!$D$13:$D$21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Konto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Beløb (kr.)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Fordeling af Debetposteringer</a:t>
            </a:r>
          </a:p>
        </rich>
      </tx>
    </title>
    <plotArea>
      <pieChart>
        <varyColors val="1"/>
        <ser>
          <idx val="0"/>
          <order val="0"/>
          <tx>
            <strRef>
              <f>'Oversigt'!B24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0F766E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C8102E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1E293B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F59E0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3B82F6"/>
              </a:solidFill>
              <a:ln xmlns:a="http://schemas.openxmlformats.org/drawingml/2006/main">
                <a:prstDash val="solid"/>
              </a:ln>
            </spPr>
          </dPt>
          <dPt>
            <idx val="5"/>
            <spPr>
              <a:solidFill xmlns:a="http://schemas.openxmlformats.org/drawingml/2006/main">
                <a:srgbClr val="8B5CF6"/>
              </a:solidFill>
              <a:ln xmlns:a="http://schemas.openxmlformats.org/drawingml/2006/main">
                <a:prstDash val="solid"/>
              </a:ln>
            </spPr>
          </dPt>
          <cat>
            <numRef>
              <f>'Oversigt'!$A$25:$A$30</f>
            </numRef>
          </cat>
          <val>
            <numRef>
              <f>'Oversigt'!$B$25:$B$30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3</col>
      <colOff>0</colOff>
      <row>2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3</col>
      <colOff>0</colOff>
      <row>19</row>
      <rowOff>0</rowOff>
    </from>
    <ext cx="6480000" cy="504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4"/>
  <sheetViews>
    <sheetView workbookViewId="0">
      <selection activeCell="A1" sqref="A1"/>
    </sheetView>
  </sheetViews>
  <sheetFormatPr baseColWidth="8" defaultRowHeight="15"/>
  <cols>
    <col width="13" customWidth="1" min="1" max="1"/>
    <col width="12" customWidth="1" min="2" max="2"/>
    <col width="35" customWidth="1" min="3" max="3"/>
    <col width="9" customWidth="1" min="4" max="4"/>
    <col width="25" customWidth="1" min="5" max="5"/>
    <col width="16" customWidth="1" min="6" max="6"/>
    <col width="16" customWidth="1" min="7" max="7"/>
    <col width="20" customWidth="1" min="8" max="8"/>
    <col width="10" customWidth="1" min="9" max="9"/>
    <col width="14" customWidth="1" min="10" max="10"/>
    <col width="12" customWidth="1" min="11" max="11"/>
    <col width="11" customWidth="1" min="12" max="12"/>
    <col width="25" customWidth="1" min="13" max="13"/>
  </cols>
  <sheetData>
    <row r="1" ht="30" customHeight="1">
      <c r="A1" s="1" t="inlineStr">
        <is>
          <t>KASSEKLADDE – DAGLIG BOGFØRING</t>
        </is>
      </c>
    </row>
    <row r="2" ht="20" customHeight="1">
      <c r="A2" s="2" t="inlineStr">
        <is>
          <t>Dato</t>
        </is>
      </c>
      <c r="B2" s="2" t="inlineStr">
        <is>
          <t>Bilagsnr.</t>
        </is>
      </c>
      <c r="C2" s="2" t="inlineStr">
        <is>
          <t>Tekst</t>
        </is>
      </c>
      <c r="D2" s="2" t="inlineStr">
        <is>
          <t>Konto</t>
        </is>
      </c>
      <c r="E2" s="2" t="inlineStr">
        <is>
          <t>Kontonavn</t>
        </is>
      </c>
      <c r="F2" s="2" t="inlineStr">
        <is>
          <t>Debet (kr.)</t>
        </is>
      </c>
      <c r="G2" s="2" t="inlineStr">
        <is>
          <t>Kredit (kr.)</t>
        </is>
      </c>
      <c r="H2" s="2" t="inlineStr">
        <is>
          <t>Momsgrundlag (kr.)</t>
        </is>
      </c>
      <c r="I2" s="2" t="inlineStr">
        <is>
          <t>Moms %</t>
        </is>
      </c>
      <c r="J2" s="2" t="inlineStr">
        <is>
          <t>Moms (kr.)</t>
        </is>
      </c>
      <c r="K2" s="2" t="inlineStr">
        <is>
          <t>Modkonto</t>
        </is>
      </c>
      <c r="L2" s="2" t="inlineStr">
        <is>
          <t>Afstemt?</t>
        </is>
      </c>
      <c r="M2" s="2" t="inlineStr">
        <is>
          <t>Bemærkning</t>
        </is>
      </c>
    </row>
    <row r="3">
      <c r="A3" s="3" t="inlineStr">
        <is>
          <t>02-01-2026</t>
        </is>
      </c>
      <c r="B3" s="3" t="inlineStr">
        <is>
          <t>1001</t>
        </is>
      </c>
      <c r="C3" s="4" t="inlineStr">
        <is>
          <t>Salg til kunde – Mette, København</t>
        </is>
      </c>
      <c r="D3" s="5" t="n">
        <v>1000</v>
      </c>
      <c r="E3" s="4">
        <f>IFERROR(VLOOKUP(D3,Kontoplan!A:B,2,FALSE),"")</f>
        <v/>
      </c>
      <c r="F3" s="6" t="n"/>
      <c r="G3" s="6" t="n">
        <v>12500</v>
      </c>
      <c r="H3" s="6" t="n">
        <v>10000</v>
      </c>
      <c r="I3" s="7">
        <f>IFERROR(VLOOKUP(D3,Kontoplan!A:C,3,FALSE),0)</f>
        <v/>
      </c>
      <c r="J3" s="8">
        <f>IF(H3="",0,H3*I3)</f>
        <v/>
      </c>
      <c r="K3" s="5" t="n">
        <v>1100</v>
      </c>
      <c r="L3" s="3">
        <f>IF(OR(F3&gt;0,G3&gt;0),"Ja","Nej")</f>
        <v/>
      </c>
      <c r="M3" s="9" t="inlineStr"/>
    </row>
    <row r="4">
      <c r="A4" s="10" t="inlineStr">
        <is>
          <t>03-01-2026</t>
        </is>
      </c>
      <c r="B4" s="10" t="inlineStr">
        <is>
          <t>1002</t>
        </is>
      </c>
      <c r="C4" s="11" t="inlineStr">
        <is>
          <t>Kontorartikler – Lars, Aarhus</t>
        </is>
      </c>
      <c r="D4" s="5" t="n">
        <v>6800</v>
      </c>
      <c r="E4" s="11">
        <f>IFERROR(VLOOKUP(D4,Kontoplan!A:B,2,FALSE),"")</f>
        <v/>
      </c>
      <c r="F4" s="6" t="n">
        <v>450</v>
      </c>
      <c r="G4" s="6" t="n"/>
      <c r="H4" s="6" t="n">
        <v>360</v>
      </c>
      <c r="I4" s="12">
        <f>IFERROR(VLOOKUP(D4,Kontoplan!A:C,3,FALSE),0)</f>
        <v/>
      </c>
      <c r="J4" s="13">
        <f>IF(H4="",0,H4*I4)</f>
        <v/>
      </c>
      <c r="K4" s="5" t="n">
        <v>5810</v>
      </c>
      <c r="L4" s="10">
        <f>IF(OR(F4&gt;0,G4&gt;0),"Ja","Nej")</f>
        <v/>
      </c>
      <c r="M4" s="9" t="inlineStr"/>
    </row>
    <row r="5">
      <c r="A5" s="3" t="inlineStr">
        <is>
          <t>05-01-2026</t>
        </is>
      </c>
      <c r="B5" s="3" t="inlineStr">
        <is>
          <t>1003</t>
        </is>
      </c>
      <c r="C5" s="4" t="inlineStr">
        <is>
          <t>Husleje – Odense</t>
        </is>
      </c>
      <c r="D5" s="5" t="n">
        <v>2100</v>
      </c>
      <c r="E5" s="4">
        <f>IFERROR(VLOOKUP(D5,Kontoplan!A:B,2,FALSE),"")</f>
        <v/>
      </c>
      <c r="F5" s="6" t="n">
        <v>8500</v>
      </c>
      <c r="G5" s="6" t="n"/>
      <c r="H5" s="6" t="n"/>
      <c r="I5" s="7">
        <f>IFERROR(VLOOKUP(D5,Kontoplan!A:C,3,FALSE),0)</f>
        <v/>
      </c>
      <c r="J5" s="8">
        <f>IF(H5="",0,H5*I5)</f>
        <v/>
      </c>
      <c r="K5" s="5" t="n">
        <v>5500</v>
      </c>
      <c r="L5" s="3">
        <f>IF(OR(F5&gt;0,G5&gt;0),"Ja","Nej")</f>
        <v/>
      </c>
      <c r="M5" s="9" t="inlineStr"/>
    </row>
    <row r="6">
      <c r="A6" s="10" t="inlineStr">
        <is>
          <t>08-01-2026</t>
        </is>
      </c>
      <c r="B6" s="10" t="inlineStr">
        <is>
          <t>1004</t>
        </is>
      </c>
      <c r="C6" s="11" t="inlineStr">
        <is>
          <t>Kørsel – Søren, Aalborg</t>
        </is>
      </c>
      <c r="D6" s="5" t="n">
        <v>6150</v>
      </c>
      <c r="E6" s="11">
        <f>IFERROR(VLOOKUP(D6,Kontoplan!A:B,2,FALSE),"")</f>
        <v/>
      </c>
      <c r="F6" s="6" t="n">
        <v>1250</v>
      </c>
      <c r="G6" s="6" t="n"/>
      <c r="H6" s="6" t="n">
        <v>1000</v>
      </c>
      <c r="I6" s="12">
        <f>IFERROR(VLOOKUP(D6,Kontoplan!A:C,3,FALSE),0)</f>
        <v/>
      </c>
      <c r="J6" s="13">
        <f>IF(H6="",0,H6*I6)</f>
        <v/>
      </c>
      <c r="K6" s="5" t="n">
        <v>5810</v>
      </c>
      <c r="L6" s="10">
        <f>IF(OR(F6&gt;0,G6&gt;0),"Ja","Nej")</f>
        <v/>
      </c>
      <c r="M6" s="9" t="inlineStr"/>
    </row>
    <row r="7">
      <c r="A7" s="3" t="inlineStr">
        <is>
          <t>10-01-2026</t>
        </is>
      </c>
      <c r="B7" s="3" t="inlineStr">
        <is>
          <t>1005</t>
        </is>
      </c>
      <c r="C7" s="4" t="inlineStr">
        <is>
          <t>Faktura til kunde – Kirsten, Esbjerg</t>
        </is>
      </c>
      <c r="D7" s="5" t="n">
        <v>1000</v>
      </c>
      <c r="E7" s="4">
        <f>IFERROR(VLOOKUP(D7,Kontoplan!A:B,2,FALSE),"")</f>
        <v/>
      </c>
      <c r="F7" s="6" t="n"/>
      <c r="G7" s="6" t="n">
        <v>18750</v>
      </c>
      <c r="H7" s="6" t="n">
        <v>15000</v>
      </c>
      <c r="I7" s="7">
        <f>IFERROR(VLOOKUP(D7,Kontoplan!A:C,3,FALSE),0)</f>
        <v/>
      </c>
      <c r="J7" s="8">
        <f>IF(H7="",0,H7*I7)</f>
        <v/>
      </c>
      <c r="K7" s="5" t="n">
        <v>1100</v>
      </c>
      <c r="L7" s="3">
        <f>IF(OR(F7&gt;0,G7&gt;0),"Ja","Nej")</f>
        <v/>
      </c>
      <c r="M7" s="9" t="inlineStr"/>
    </row>
    <row r="8">
      <c r="A8" s="10" t="inlineStr">
        <is>
          <t>12-01-2026</t>
        </is>
      </c>
      <c r="B8" s="10" t="inlineStr">
        <is>
          <t>1006</t>
        </is>
      </c>
      <c r="C8" s="11" t="inlineStr">
        <is>
          <t>Lønudgift – Jens, Randers</t>
        </is>
      </c>
      <c r="D8" s="5" t="n">
        <v>5010</v>
      </c>
      <c r="E8" s="11">
        <f>IFERROR(VLOOKUP(D8,Kontoplan!A:B,2,FALSE),"")</f>
        <v/>
      </c>
      <c r="F8" s="6" t="n">
        <v>24000</v>
      </c>
      <c r="G8" s="6" t="n"/>
      <c r="H8" s="6" t="n"/>
      <c r="I8" s="12">
        <f>IFERROR(VLOOKUP(D8,Kontoplan!A:C,3,FALSE),0)</f>
        <v/>
      </c>
      <c r="J8" s="13">
        <f>IF(H8="",0,H8*I8)</f>
        <v/>
      </c>
      <c r="K8" s="5" t="n">
        <v>5810</v>
      </c>
      <c r="L8" s="10">
        <f>IF(OR(F8&gt;0,G8&gt;0),"Ja","Nej")</f>
        <v/>
      </c>
      <c r="M8" s="9" t="inlineStr"/>
    </row>
    <row r="9">
      <c r="A9" s="3" t="inlineStr">
        <is>
          <t>15-01-2026</t>
        </is>
      </c>
      <c r="B9" s="3" t="inlineStr">
        <is>
          <t>1007</t>
        </is>
      </c>
      <c r="C9" s="4" t="inlineStr">
        <is>
          <t>Renteindtægt – Maja, Kolding</t>
        </is>
      </c>
      <c r="D9" s="5" t="n">
        <v>7800</v>
      </c>
      <c r="E9" s="4">
        <f>IFERROR(VLOOKUP(D9,Kontoplan!A:B,2,FALSE),"")</f>
        <v/>
      </c>
      <c r="F9" s="6" t="n"/>
      <c r="G9" s="6" t="n">
        <v>320</v>
      </c>
      <c r="H9" s="6" t="n"/>
      <c r="I9" s="7">
        <f>IFERROR(VLOOKUP(D9,Kontoplan!A:C,3,FALSE),0)</f>
        <v/>
      </c>
      <c r="J9" s="8">
        <f>IF(H9="",0,H9*I9)</f>
        <v/>
      </c>
      <c r="K9" s="5" t="n">
        <v>1100</v>
      </c>
      <c r="L9" s="3">
        <f>IF(OR(F9&gt;0,G9&gt;0),"Ja","Nej")</f>
        <v/>
      </c>
      <c r="M9" s="9" t="inlineStr"/>
    </row>
    <row r="10">
      <c r="A10" s="10" t="inlineStr">
        <is>
          <t>18-01-2026</t>
        </is>
      </c>
      <c r="B10" s="10" t="inlineStr">
        <is>
          <t>1008</t>
        </is>
      </c>
      <c r="C10" s="11" t="inlineStr">
        <is>
          <t>Reparation – Frederik, Horsens</t>
        </is>
      </c>
      <c r="D10" s="5" t="n">
        <v>7020</v>
      </c>
      <c r="E10" s="11">
        <f>IFERROR(VLOOKUP(D10,Kontoplan!A:B,2,FALSE),"")</f>
        <v/>
      </c>
      <c r="F10" s="6" t="n">
        <v>2100</v>
      </c>
      <c r="G10" s="6" t="n"/>
      <c r="H10" s="6" t="n">
        <v>1680</v>
      </c>
      <c r="I10" s="12">
        <f>IFERROR(VLOOKUP(D10,Kontoplan!A:C,3,FALSE),0)</f>
        <v/>
      </c>
      <c r="J10" s="13">
        <f>IF(H10="",0,H10*I10)</f>
        <v/>
      </c>
      <c r="K10" s="5" t="n">
        <v>5810</v>
      </c>
      <c r="L10" s="10">
        <f>IF(OR(F10&gt;0,G10&gt;0),"Ja","Nej")</f>
        <v/>
      </c>
      <c r="M10" s="9" t="inlineStr"/>
    </row>
    <row r="11">
      <c r="A11" s="3" t="inlineStr">
        <is>
          <t>20-01-2026</t>
        </is>
      </c>
      <c r="B11" s="3" t="inlineStr">
        <is>
          <t>1009</t>
        </is>
      </c>
      <c r="C11" s="4" t="inlineStr">
        <is>
          <t>Privat hævning – Camilla, Vejle</t>
        </is>
      </c>
      <c r="D11" s="5" t="n">
        <v>2900</v>
      </c>
      <c r="E11" s="4">
        <f>IFERROR(VLOOKUP(D11,Kontoplan!A:B,2,FALSE),"")</f>
        <v/>
      </c>
      <c r="F11" s="6" t="n">
        <v>1000</v>
      </c>
      <c r="G11" s="6" t="n"/>
      <c r="H11" s="6" t="n"/>
      <c r="I11" s="7">
        <f>IFERROR(VLOOKUP(D11,Kontoplan!A:C,3,FALSE),0)</f>
        <v/>
      </c>
      <c r="J11" s="8">
        <f>IF(H11="",0,H11*I11)</f>
        <v/>
      </c>
      <c r="K11" s="5" t="n">
        <v>5810</v>
      </c>
      <c r="L11" s="3">
        <f>IF(OR(F11&gt;0,G11&gt;0),"Ja","Nej")</f>
        <v/>
      </c>
      <c r="M11" s="9" t="inlineStr"/>
    </row>
    <row r="13" ht="6" customHeight="1">
      <c r="E13" s="14" t="inlineStr">
        <is>
          <t>TOTALER:</t>
        </is>
      </c>
      <c r="F13" s="15">
        <f>SUM(F3:F12)</f>
        <v/>
      </c>
      <c r="G13" s="15">
        <f>SUM(G3:G12)</f>
        <v/>
      </c>
      <c r="J13" s="15">
        <f>SUM(J3:J12)</f>
        <v/>
      </c>
    </row>
    <row r="14">
      <c r="E14" s="14" t="inlineStr">
        <is>
          <t>Difference:</t>
        </is>
      </c>
      <c r="F14" s="16">
        <f>SUM(F3:F12)-SUM(G3:G12)</f>
        <v/>
      </c>
    </row>
  </sheetData>
  <mergeCells count="1">
    <mergeCell ref="A1:M1"/>
  </mergeCells>
  <conditionalFormatting sqref="F3:F12">
    <cfRule type="expression" priority="1" dxfId="0" stopIfTrue="0">
      <formula>F3&gt;0</formula>
    </cfRule>
  </conditionalFormatting>
  <conditionalFormatting sqref="G3:G12">
    <cfRule type="expression" priority="2" dxfId="0" stopIfTrue="0">
      <formula>G3&gt;0</formula>
    </cfRule>
  </conditionalFormatting>
  <conditionalFormatting sqref="J3:J12">
    <cfRule type="expression" priority="3" dxfId="0" stopIfTrue="0">
      <formula>J3&gt;0</formula>
    </cfRule>
  </conditionalFormatting>
  <conditionalFormatting sqref="F14">
    <cfRule type="expression" priority="4" dxfId="1" stopIfTrue="0">
      <formula>F14&lt;&gt;0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12" customWidth="1" min="1" max="1"/>
    <col width="30" customWidth="1" min="2" max="2"/>
    <col width="10" customWidth="1" min="3" max="3"/>
    <col width="12" customWidth="1" min="4" max="4"/>
    <col width="16" customWidth="1" min="5" max="5"/>
    <col width="40" customWidth="1" min="6" max="6"/>
  </cols>
  <sheetData>
    <row r="1" ht="30" customHeight="1">
      <c r="A1" s="1" t="inlineStr">
        <is>
          <t>KONTOPLAN</t>
        </is>
      </c>
    </row>
    <row r="2">
      <c r="A2" s="2" t="inlineStr">
        <is>
          <t>Kontonr.</t>
        </is>
      </c>
      <c r="B2" s="2" t="inlineStr">
        <is>
          <t>Kontonavn</t>
        </is>
      </c>
      <c r="C2" s="2" t="inlineStr">
        <is>
          <t>Moms %</t>
        </is>
      </c>
      <c r="D2" s="2" t="inlineStr">
        <is>
          <t>Type</t>
        </is>
      </c>
      <c r="E2" s="2" t="inlineStr">
        <is>
          <t>Normal saldo</t>
        </is>
      </c>
      <c r="F2" s="2" t="inlineStr">
        <is>
          <t>Beskrivelse</t>
        </is>
      </c>
    </row>
    <row r="3">
      <c r="A3" s="3" t="n">
        <v>1000</v>
      </c>
      <c r="B3" s="4" t="inlineStr">
        <is>
          <t>Salg</t>
        </is>
      </c>
      <c r="C3" s="7" t="n">
        <v>0.25</v>
      </c>
      <c r="D3" s="3" t="inlineStr">
        <is>
          <t>Kredit</t>
        </is>
      </c>
      <c r="E3" s="3" t="inlineStr">
        <is>
          <t>Kredit</t>
        </is>
      </c>
      <c r="F3" s="4" t="inlineStr">
        <is>
          <t>Omsætningskonto – varesalg med moms</t>
        </is>
      </c>
    </row>
    <row r="4">
      <c r="A4" s="10" t="n">
        <v>1100</v>
      </c>
      <c r="B4" s="11" t="inlineStr">
        <is>
          <t>Bank</t>
        </is>
      </c>
      <c r="C4" s="12" t="n">
        <v>0</v>
      </c>
      <c r="D4" s="10" t="inlineStr">
        <is>
          <t>Debet</t>
        </is>
      </c>
      <c r="E4" s="10" t="inlineStr">
        <is>
          <t>Debet</t>
        </is>
      </c>
      <c r="F4" s="11" t="inlineStr">
        <is>
          <t>Likvid beholdning – bankkonto</t>
        </is>
      </c>
    </row>
    <row r="5">
      <c r="A5" s="3" t="n">
        <v>2100</v>
      </c>
      <c r="B5" s="4" t="inlineStr">
        <is>
          <t>Husleje</t>
        </is>
      </c>
      <c r="C5" s="7" t="n">
        <v>0</v>
      </c>
      <c r="D5" s="3" t="inlineStr">
        <is>
          <t>Debet</t>
        </is>
      </c>
      <c r="E5" s="3" t="inlineStr">
        <is>
          <t>Debet</t>
        </is>
      </c>
      <c r="F5" s="4" t="inlineStr">
        <is>
          <t>Leje af erhvervslokaler</t>
        </is>
      </c>
    </row>
    <row r="6">
      <c r="A6" s="10" t="n">
        <v>2900</v>
      </c>
      <c r="B6" s="11" t="inlineStr">
        <is>
          <t>Privat</t>
        </is>
      </c>
      <c r="C6" s="12" t="n">
        <v>0</v>
      </c>
      <c r="D6" s="10" t="inlineStr">
        <is>
          <t>Debet</t>
        </is>
      </c>
      <c r="E6" s="10" t="inlineStr">
        <is>
          <t>Debet</t>
        </is>
      </c>
      <c r="F6" s="11" t="inlineStr">
        <is>
          <t>Private hævninger / mellemregning</t>
        </is>
      </c>
    </row>
    <row r="7">
      <c r="A7" s="3" t="n">
        <v>5010</v>
      </c>
      <c r="B7" s="4" t="inlineStr">
        <is>
          <t>Lønninger</t>
        </is>
      </c>
      <c r="C7" s="7" t="n">
        <v>0</v>
      </c>
      <c r="D7" s="3" t="inlineStr">
        <is>
          <t>Debet</t>
        </is>
      </c>
      <c r="E7" s="3" t="inlineStr">
        <is>
          <t>Debet</t>
        </is>
      </c>
      <c r="F7" s="4" t="inlineStr">
        <is>
          <t>Lønudgifter til ansatte</t>
        </is>
      </c>
    </row>
    <row r="8">
      <c r="A8" s="10" t="n">
        <v>5500</v>
      </c>
      <c r="B8" s="11" t="inlineStr">
        <is>
          <t>Husleje modkonto</t>
        </is>
      </c>
      <c r="C8" s="12" t="n">
        <v>0</v>
      </c>
      <c r="D8" s="10" t="inlineStr">
        <is>
          <t>Kredit</t>
        </is>
      </c>
      <c r="E8" s="10" t="inlineStr">
        <is>
          <t>Kredit</t>
        </is>
      </c>
      <c r="F8" s="11" t="inlineStr">
        <is>
          <t>Modkonto for huslejebetalinger</t>
        </is>
      </c>
    </row>
    <row r="9">
      <c r="A9" s="3" t="n">
        <v>5810</v>
      </c>
      <c r="B9" s="4" t="inlineStr">
        <is>
          <t>Diverse omkostninger</t>
        </is>
      </c>
      <c r="C9" s="7" t="n">
        <v>0.25</v>
      </c>
      <c r="D9" s="3" t="inlineStr">
        <is>
          <t>Debet</t>
        </is>
      </c>
      <c r="E9" s="3" t="inlineStr">
        <is>
          <t>Debet</t>
        </is>
      </c>
      <c r="F9" s="4" t="inlineStr">
        <is>
          <t>Øvrige driftsomkostninger</t>
        </is>
      </c>
    </row>
    <row r="10">
      <c r="A10" s="10" t="n">
        <v>6150</v>
      </c>
      <c r="B10" s="11" t="inlineStr">
        <is>
          <t>Kørsel</t>
        </is>
      </c>
      <c r="C10" s="12" t="n">
        <v>0.25</v>
      </c>
      <c r="D10" s="10" t="inlineStr">
        <is>
          <t>Debet</t>
        </is>
      </c>
      <c r="E10" s="10" t="inlineStr">
        <is>
          <t>Debet</t>
        </is>
      </c>
      <c r="F10" s="11" t="inlineStr">
        <is>
          <t>Kørsel og transportudgifter</t>
        </is>
      </c>
    </row>
    <row r="11">
      <c r="A11" s="3" t="n">
        <v>6800</v>
      </c>
      <c r="B11" s="4" t="inlineStr">
        <is>
          <t>Kontorartikler</t>
        </is>
      </c>
      <c r="C11" s="7" t="n">
        <v>0.25</v>
      </c>
      <c r="D11" s="3" t="inlineStr">
        <is>
          <t>Debet</t>
        </is>
      </c>
      <c r="E11" s="3" t="inlineStr">
        <is>
          <t>Debet</t>
        </is>
      </c>
      <c r="F11" s="4" t="inlineStr">
        <is>
          <t>Kontorartikler og forbrugsvarer</t>
        </is>
      </c>
    </row>
    <row r="12">
      <c r="A12" s="10" t="n">
        <v>7020</v>
      </c>
      <c r="B12" s="11" t="inlineStr">
        <is>
          <t>Reparation og vedligehold</t>
        </is>
      </c>
      <c r="C12" s="12" t="n">
        <v>0.25</v>
      </c>
      <c r="D12" s="10" t="inlineStr">
        <is>
          <t>Debet</t>
        </is>
      </c>
      <c r="E12" s="10" t="inlineStr">
        <is>
          <t>Debet</t>
        </is>
      </c>
      <c r="F12" s="11" t="inlineStr">
        <is>
          <t>Vedligeholdelse af aktiver</t>
        </is>
      </c>
    </row>
    <row r="13">
      <c r="A13" s="3" t="n">
        <v>7800</v>
      </c>
      <c r="B13" s="4" t="inlineStr">
        <is>
          <t>Renteindtægter</t>
        </is>
      </c>
      <c r="C13" s="7" t="n">
        <v>0</v>
      </c>
      <c r="D13" s="3" t="inlineStr">
        <is>
          <t>Kredit</t>
        </is>
      </c>
      <c r="E13" s="3" t="inlineStr">
        <is>
          <t>Kredit</t>
        </is>
      </c>
      <c r="F13" s="4" t="inlineStr">
        <is>
          <t>Finansielle renteindtægter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22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30" customHeight="1">
      <c r="A1" s="1" t="inlineStr">
        <is>
          <t>OVERSIGT – NØGLEINDIKATORER</t>
        </is>
      </c>
    </row>
    <row r="3">
      <c r="A3" s="17" t="inlineStr">
        <is>
          <t>Nøgleindikator</t>
        </is>
      </c>
      <c r="B3" s="17" t="inlineStr">
        <is>
          <t>Værdi</t>
        </is>
      </c>
    </row>
    <row r="4">
      <c r="A4" s="18" t="inlineStr">
        <is>
          <t>Total Debet (kr.)</t>
        </is>
      </c>
      <c r="B4" s="19">
        <f>SUM(Kassekladde!F:F)</f>
        <v/>
      </c>
    </row>
    <row r="5">
      <c r="A5" s="20" t="inlineStr">
        <is>
          <t>Total Kredit (kr.)</t>
        </is>
      </c>
      <c r="B5" s="19">
        <f>SUM(Kassekladde!G:G)</f>
        <v/>
      </c>
    </row>
    <row r="6">
      <c r="A6" s="18" t="inlineStr">
        <is>
          <t>Difference (kr.)</t>
        </is>
      </c>
      <c r="B6" s="19">
        <f>SUM(Kassekladde!F:F)-SUM(Kassekladde!G:G)</f>
        <v/>
      </c>
    </row>
    <row r="7">
      <c r="A7" s="20" t="inlineStr">
        <is>
          <t>Samlet moms (kr.)</t>
        </is>
      </c>
      <c r="B7" s="19">
        <f>SUM(Kassekladde!J:J)</f>
        <v/>
      </c>
    </row>
    <row r="8">
      <c r="A8" s="18" t="inlineStr">
        <is>
          <t>Antal bilag</t>
        </is>
      </c>
      <c r="B8" s="21">
        <f>COUNTIF(Kassekladde!B:B,"&gt;"&amp;0)</f>
        <v/>
      </c>
    </row>
    <row r="9">
      <c r="A9" s="20" t="inlineStr">
        <is>
          <t>Gns. debet pr. postering</t>
        </is>
      </c>
      <c r="B9" s="21">
        <f>IFERROR(AVERAGEIF(Kassekladde!F3:F12,"&gt;0"),0)</f>
        <v/>
      </c>
    </row>
    <row r="11" ht="10" customHeight="1"/>
    <row r="12">
      <c r="A12" s="17" t="inlineStr">
        <is>
          <t>Konto</t>
        </is>
      </c>
      <c r="B12" s="17" t="inlineStr">
        <is>
          <t>Debet (kr.)</t>
        </is>
      </c>
      <c r="C12" s="22" t="inlineStr"/>
      <c r="D12" s="17" t="inlineStr">
        <is>
          <t>Kredit (kr.)</t>
        </is>
      </c>
    </row>
    <row r="13">
      <c r="A13" s="4" t="inlineStr">
        <is>
          <t>Salg (1000)</t>
        </is>
      </c>
      <c r="B13" s="8" t="n">
        <v>0</v>
      </c>
      <c r="C13" s="22" t="inlineStr"/>
      <c r="D13" s="8" t="n">
        <v>31250</v>
      </c>
    </row>
    <row r="14">
      <c r="A14" s="11" t="inlineStr">
        <is>
          <t>Bank (1100)</t>
        </is>
      </c>
      <c r="B14" s="13" t="n">
        <v>0</v>
      </c>
      <c r="C14" s="22" t="inlineStr"/>
      <c r="D14" s="13" t="n">
        <v>0</v>
      </c>
    </row>
    <row r="15">
      <c r="A15" s="4" t="inlineStr">
        <is>
          <t>Husleje (2100)</t>
        </is>
      </c>
      <c r="B15" s="8" t="n">
        <v>8500</v>
      </c>
      <c r="C15" s="22" t="inlineStr"/>
      <c r="D15" s="8" t="n">
        <v>0</v>
      </c>
    </row>
    <row r="16">
      <c r="A16" s="11" t="inlineStr">
        <is>
          <t>Privat (2900)</t>
        </is>
      </c>
      <c r="B16" s="13" t="n">
        <v>1000</v>
      </c>
      <c r="C16" s="22" t="inlineStr"/>
      <c r="D16" s="13" t="n">
        <v>0</v>
      </c>
    </row>
    <row r="17">
      <c r="A17" s="4" t="inlineStr">
        <is>
          <t>Lønninger (5010)</t>
        </is>
      </c>
      <c r="B17" s="8" t="n">
        <v>24000</v>
      </c>
      <c r="C17" s="22" t="inlineStr"/>
      <c r="D17" s="8" t="n">
        <v>0</v>
      </c>
    </row>
    <row r="18">
      <c r="A18" s="11" t="inlineStr">
        <is>
          <t>Kørsel (6150)</t>
        </is>
      </c>
      <c r="B18" s="13" t="n">
        <v>1250</v>
      </c>
      <c r="C18" s="22" t="inlineStr"/>
      <c r="D18" s="13" t="n">
        <v>0</v>
      </c>
    </row>
    <row r="19">
      <c r="A19" s="4" t="inlineStr">
        <is>
          <t>Kontorartikler (6800)</t>
        </is>
      </c>
      <c r="B19" s="8" t="n">
        <v>450</v>
      </c>
      <c r="C19" s="22" t="inlineStr"/>
      <c r="D19" s="8" t="n">
        <v>0</v>
      </c>
    </row>
    <row r="20">
      <c r="A20" s="11" t="inlineStr">
        <is>
          <t>Reparation (7020)</t>
        </is>
      </c>
      <c r="B20" s="13" t="n">
        <v>2100</v>
      </c>
      <c r="C20" s="22" t="inlineStr"/>
      <c r="D20" s="13" t="n">
        <v>0</v>
      </c>
    </row>
    <row r="21">
      <c r="A21" s="4" t="inlineStr">
        <is>
          <t>Renteindtægt (7800)</t>
        </is>
      </c>
      <c r="B21" s="8" t="n">
        <v>0</v>
      </c>
      <c r="C21" s="22" t="inlineStr"/>
      <c r="D21" s="8" t="n">
        <v>320</v>
      </c>
    </row>
    <row r="24">
      <c r="A24" s="23" t="inlineStr">
        <is>
          <t>Konto</t>
        </is>
      </c>
      <c r="B24" s="23" t="inlineStr">
        <is>
          <t>Debet (kr.)</t>
        </is>
      </c>
    </row>
    <row r="25">
      <c r="A25" s="4" t="inlineStr">
        <is>
          <t>Husleje (2100)</t>
        </is>
      </c>
      <c r="B25" s="8" t="n">
        <v>8500</v>
      </c>
    </row>
    <row r="26">
      <c r="A26" s="11" t="inlineStr">
        <is>
          <t>Lønninger (5010)</t>
        </is>
      </c>
      <c r="B26" s="13" t="n">
        <v>24000</v>
      </c>
    </row>
    <row r="27">
      <c r="A27" s="4" t="inlineStr">
        <is>
          <t>Kørsel (6150)</t>
        </is>
      </c>
      <c r="B27" s="8" t="n">
        <v>1250</v>
      </c>
    </row>
    <row r="28">
      <c r="A28" s="11" t="inlineStr">
        <is>
          <t>Kontorartikler (6800)</t>
        </is>
      </c>
      <c r="B28" s="13" t="n">
        <v>450</v>
      </c>
    </row>
    <row r="29">
      <c r="A29" s="4" t="inlineStr">
        <is>
          <t>Reparation (7020)</t>
        </is>
      </c>
      <c r="B29" s="8" t="n">
        <v>2100</v>
      </c>
    </row>
    <row r="30">
      <c r="A30" s="11" t="inlineStr">
        <is>
          <t>Privat (2900)</t>
        </is>
      </c>
      <c r="B30" s="13" t="n">
        <v>1000</v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3"/>
  <sheetViews>
    <sheetView workbookViewId="0">
      <selection activeCell="A1" sqref="A1"/>
    </sheetView>
  </sheetViews>
  <sheetFormatPr baseColWidth="8" defaultRowHeight="15"/>
  <cols>
    <col width="6" customWidth="1" min="1" max="1"/>
    <col width="40" customWidth="1" min="2" max="2"/>
    <col width="55" customWidth="1" min="3" max="3"/>
  </cols>
  <sheetData>
    <row r="1" ht="30" customHeight="1">
      <c r="A1" s="1" t="inlineStr">
        <is>
          <t>VEJLEDNING – KASSEKLADDE SKABELON</t>
        </is>
      </c>
    </row>
    <row r="3" ht="18" customHeight="1">
      <c r="A3" s="24" t="inlineStr">
        <is>
          <t>OM DENNE SKABELON</t>
        </is>
      </c>
    </row>
    <row r="4" ht="30" customHeight="1">
      <c r="A4" s="25" t="inlineStr"/>
      <c r="B4" s="20" t="inlineStr">
        <is>
          <t>Formål</t>
        </is>
      </c>
      <c r="C4" s="26" t="inlineStr">
        <is>
          <t>Denne Excel-skabelon er udformet til daglig bogføring i en dansk virksomhed. Den understøtter simpel kassekladde med automatisk momsberegning.</t>
        </is>
      </c>
    </row>
    <row r="5" ht="6" customHeight="1"/>
    <row r="6" ht="18" customHeight="1">
      <c r="A6" s="24" t="inlineStr">
        <is>
          <t>ARK: KASSEKLADDE</t>
        </is>
      </c>
    </row>
    <row r="7" ht="30" customHeight="1">
      <c r="A7" s="27" t="inlineStr">
        <is>
          <t>1.</t>
        </is>
      </c>
      <c r="B7" s="18" t="inlineStr">
        <is>
          <t>Udfyld kun gule felter</t>
        </is>
      </c>
      <c r="C7" s="28" t="inlineStr">
        <is>
          <t>De gule celler (Konto, Debet, Kredit, Momsgrundlag, Modkonto, Bemærkning) er inputfelter. Øvrige felter beregnes automatisk.</t>
        </is>
      </c>
    </row>
    <row r="8" ht="30" customHeight="1">
      <c r="A8" s="25" t="inlineStr">
        <is>
          <t>2.</t>
        </is>
      </c>
      <c r="B8" s="20" t="inlineStr">
        <is>
          <t>Konto (kolonne D)</t>
        </is>
      </c>
      <c r="C8" s="26" t="inlineStr">
        <is>
          <t>Indtast kontonummeret fra kontoplanen (f.eks. 1000, 6800). Kontonavn og momssats hentes automatisk via VLOOKUP.</t>
        </is>
      </c>
    </row>
    <row r="9" ht="30" customHeight="1">
      <c r="A9" s="27" t="inlineStr">
        <is>
          <t>3.</t>
        </is>
      </c>
      <c r="B9" s="18" t="inlineStr">
        <is>
          <t>Momsgrundlag (kolonne H)</t>
        </is>
      </c>
      <c r="C9" s="28" t="inlineStr">
        <is>
          <t>Angiv beløbet uden moms. Moms beregnes automatisk i kolonne J ud fra den momssats, der er tilknyttet kontoen.</t>
        </is>
      </c>
    </row>
    <row r="10" ht="30" customHeight="1">
      <c r="A10" s="25" t="inlineStr">
        <is>
          <t>4.</t>
        </is>
      </c>
      <c r="B10" s="20" t="inlineStr">
        <is>
          <t>Kontroller difference = 0</t>
        </is>
      </c>
      <c r="C10" s="26" t="inlineStr">
        <is>
          <t>Difference (celle F14) bør altid være 0. Hvis ikke, er der en posteringsfejl som skal rettes, inden bogføringen afsluttes.</t>
        </is>
      </c>
    </row>
    <row r="11" ht="30" customHeight="1">
      <c r="A11" s="27" t="inlineStr">
        <is>
          <t>5.</t>
        </is>
      </c>
      <c r="B11" s="18" t="inlineStr">
        <is>
          <t>Afstemt? (kolonne L)</t>
        </is>
      </c>
      <c r="C11" s="28" t="inlineStr">
        <is>
          <t>Feltet viser automatisk 'Ja', hvis der er et beløb i Debet eller Kredit.</t>
        </is>
      </c>
    </row>
    <row r="12" ht="6" customHeight="1"/>
    <row r="13" ht="18" customHeight="1">
      <c r="A13" s="24" t="inlineStr">
        <is>
          <t>ARK: KONTOPLAN</t>
        </is>
      </c>
    </row>
    <row r="14" ht="30" customHeight="1">
      <c r="A14" s="25" t="inlineStr"/>
      <c r="B14" s="20" t="inlineStr">
        <is>
          <t>Indhold</t>
        </is>
      </c>
      <c r="C14" s="26" t="inlineStr">
        <is>
          <t>Kontoplanen indeholder kontonummer, kontonavn, momssats (0% eller 25%), type (Debet/Kredit) og beskrivelse. Udvid efter behov.</t>
        </is>
      </c>
    </row>
    <row r="15" ht="6" customHeight="1"/>
    <row r="16" ht="18" customHeight="1">
      <c r="A16" s="24" t="inlineStr">
        <is>
          <t>ARK: OVERSIGT</t>
        </is>
      </c>
    </row>
    <row r="17" ht="30" customHeight="1">
      <c r="A17" s="27" t="inlineStr"/>
      <c r="B17" s="18" t="inlineStr">
        <is>
          <t>Dashboard</t>
        </is>
      </c>
      <c r="C17" s="28" t="inlineStr">
        <is>
          <t>Oversigtsarket viser automatisk nøgleindikatorer: total debet, kredit, difference og samlet moms beregnet fra kassekladden. Diagrammer opdateres automatisk.</t>
        </is>
      </c>
    </row>
    <row r="18" ht="6" customHeight="1"/>
    <row r="19" ht="18" customHeight="1">
      <c r="A19" s="24" t="inlineStr">
        <is>
          <t>VIGTIGE REGLER</t>
        </is>
      </c>
    </row>
    <row r="20" ht="30" customHeight="1">
      <c r="A20" s="25" t="inlineStr">
        <is>
          <t>!</t>
        </is>
      </c>
      <c r="B20" s="20" t="inlineStr">
        <is>
          <t>Gem altid en kopi</t>
        </is>
      </c>
      <c r="C20" s="26" t="inlineStr">
        <is>
          <t>Gem en kopi af skabelonen (tom) inden brug, så du kan genbruge den næste periode.</t>
        </is>
      </c>
    </row>
    <row r="21" ht="30" customHeight="1">
      <c r="A21" s="27" t="inlineStr">
        <is>
          <t>!</t>
        </is>
      </c>
      <c r="B21" s="18" t="inlineStr">
        <is>
          <t>Periodeafslutning</t>
        </is>
      </c>
      <c r="C21" s="28" t="inlineStr">
        <is>
          <t>Ved månedsskifte: opret et nyt ark pr. måned eller gem arket under nyt navn (f.eks. Kassekladde_Jan2026.xlsx).</t>
        </is>
      </c>
    </row>
    <row r="22" ht="30" customHeight="1">
      <c r="A22" s="25" t="inlineStr">
        <is>
          <t>!</t>
        </is>
      </c>
      <c r="B22" s="20" t="inlineStr">
        <is>
          <t>Momsafregning</t>
        </is>
      </c>
      <c r="C22" s="26" t="inlineStr">
        <is>
          <t>Samlet moms i celle J13 er grundlag for momsangivelse til Skattestyrelsen. Kontroller altid med din revisor.</t>
        </is>
      </c>
    </row>
    <row r="23" ht="30" customHeight="1">
      <c r="A23" s="27" t="inlineStr">
        <is>
          <t>!</t>
        </is>
      </c>
      <c r="B23" s="18" t="inlineStr">
        <is>
          <t>Backup</t>
        </is>
      </c>
      <c r="C23" s="28" t="inlineStr">
        <is>
          <t>Sørg for regelmæssig backup til cloud (OneDrive, Google Drive) eller ekstern harddisk.</t>
        </is>
      </c>
    </row>
  </sheetData>
  <mergeCells count="6">
    <mergeCell ref="A1:C1"/>
    <mergeCell ref="A3:C3"/>
    <mergeCell ref="A6:C6"/>
    <mergeCell ref="A13:C13"/>
    <mergeCell ref="A16:C16"/>
    <mergeCell ref="A19:C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2026-06-02T21:41:27Z</dcterms:created>
  <dcterms:modified xmlns:dcterms="http://purl.org/dc/terms/" xmlns:xsi="http://www.w3.org/2001/XMLSchema-instance" xsi:type="dcterms:W3CDTF">2026-06-02T21:41:27Z</dcterms:modified>
</cp:coreProperties>
</file>